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32760" yWindow="32760" windowWidth="15480" windowHeight="11640"/>
  </bookViews>
  <sheets>
    <sheet name="Лист1" sheetId="5" r:id="rId1"/>
  </sheets>
  <definedNames>
    <definedName name="_xlnm.Print_Area" localSheetId="0">Лист1!$A$1:$L$48</definedName>
  </definedNames>
  <calcPr calcId="145621"/>
</workbook>
</file>

<file path=xl/calcChain.xml><?xml version="1.0" encoding="utf-8"?>
<calcChain xmlns="http://schemas.openxmlformats.org/spreadsheetml/2006/main">
  <c r="E16" i="5"/>
  <c r="E13"/>
  <c r="E45"/>
  <c r="K6"/>
  <c r="K7"/>
  <c r="K8"/>
  <c r="K9"/>
  <c r="K10"/>
  <c r="K12"/>
  <c r="K14"/>
  <c r="K15"/>
  <c r="K18"/>
  <c r="K19"/>
  <c r="K20"/>
  <c r="K21"/>
  <c r="K22"/>
  <c r="K23"/>
  <c r="K26"/>
  <c r="K27"/>
  <c r="K28"/>
  <c r="K29"/>
  <c r="K30"/>
  <c r="K31"/>
  <c r="K34"/>
  <c r="K36"/>
  <c r="K38"/>
  <c r="K39"/>
  <c r="K43"/>
  <c r="K44"/>
  <c r="K5"/>
  <c r="E42"/>
  <c r="K42"/>
  <c r="E41"/>
  <c r="E40"/>
  <c r="K40"/>
  <c r="E37"/>
  <c r="K37"/>
  <c r="E35"/>
  <c r="E33"/>
  <c r="K33"/>
  <c r="E32"/>
  <c r="K32"/>
  <c r="E25"/>
  <c r="K25"/>
  <c r="E17"/>
  <c r="E11"/>
  <c r="F17"/>
  <c r="K17"/>
  <c r="F25"/>
  <c r="C25"/>
  <c r="F42"/>
  <c r="F41"/>
  <c r="K41"/>
  <c r="F40"/>
  <c r="C40"/>
  <c r="F37"/>
  <c r="C37"/>
  <c r="F35"/>
  <c r="K35"/>
  <c r="C35"/>
  <c r="F33"/>
  <c r="F32"/>
  <c r="F24"/>
  <c r="K24"/>
  <c r="F16"/>
  <c r="K16"/>
  <c r="F13"/>
  <c r="C13"/>
  <c r="F11"/>
  <c r="J45"/>
  <c r="F23"/>
  <c r="F22"/>
  <c r="F38"/>
  <c r="L45"/>
  <c r="I45"/>
  <c r="H45"/>
  <c r="G45"/>
  <c r="D45"/>
  <c r="F44"/>
  <c r="F43"/>
  <c r="F39"/>
  <c r="C39"/>
  <c r="F36"/>
  <c r="F34"/>
  <c r="C34"/>
  <c r="F31"/>
  <c r="C31"/>
  <c r="F30"/>
  <c r="F29"/>
  <c r="F28"/>
  <c r="F27"/>
  <c r="C27"/>
  <c r="F26"/>
  <c r="F21"/>
  <c r="C21"/>
  <c r="F20"/>
  <c r="F19"/>
  <c r="C19"/>
  <c r="F18"/>
  <c r="F15"/>
  <c r="F14"/>
  <c r="F12"/>
  <c r="C12"/>
  <c r="F10"/>
  <c r="C10"/>
  <c r="F9"/>
  <c r="C9"/>
  <c r="F8"/>
  <c r="F7"/>
  <c r="C7"/>
  <c r="F6"/>
  <c r="F5"/>
  <c r="C5"/>
  <c r="C44"/>
  <c r="C18"/>
  <c r="C17"/>
  <c r="C14"/>
  <c r="C43"/>
  <c r="C28"/>
  <c r="C32"/>
  <c r="C30"/>
  <c r="C26"/>
  <c r="C23"/>
  <c r="C15"/>
  <c r="C20"/>
  <c r="C29"/>
  <c r="C8"/>
  <c r="C6"/>
  <c r="C36"/>
  <c r="C41"/>
  <c r="C33"/>
  <c r="C11"/>
  <c r="C38"/>
  <c r="C24"/>
  <c r="C22"/>
  <c r="C42"/>
  <c r="F45"/>
  <c r="C45"/>
  <c r="C16"/>
  <c r="K11"/>
  <c r="K45"/>
  <c r="K13"/>
</calcChain>
</file>

<file path=xl/sharedStrings.xml><?xml version="1.0" encoding="utf-8"?>
<sst xmlns="http://schemas.openxmlformats.org/spreadsheetml/2006/main" count="55" uniqueCount="55">
  <si>
    <t>Назва ЗЗСО</t>
  </si>
  <si>
    <t>№ зп</t>
  </si>
  <si>
    <t>Семигинівська СЗОШ І-ІІІ ст.</t>
  </si>
  <si>
    <t>Стрілківська СЗОШ І-ІІІ ст.</t>
  </si>
  <si>
    <t>Сихівська СЗОШ І-ІІ ст.</t>
  </si>
  <si>
    <t>Стрийська ЗОШ І-ІІІ ст. №10</t>
  </si>
  <si>
    <t>Стрийський ліцей ім.І.Франка</t>
  </si>
  <si>
    <t>Стрийський ліцей №6</t>
  </si>
  <si>
    <t>Стрийський ліцей №7</t>
  </si>
  <si>
    <t>Стрийський ліцей "Гімназія ім.Андрея Шептицького"</t>
  </si>
  <si>
    <t>Братківський ліцей</t>
  </si>
  <si>
    <t>Великодідушицький ліцей</t>
  </si>
  <si>
    <t>Дашавський ліцей</t>
  </si>
  <si>
    <t>Ланівський ліцей</t>
  </si>
  <si>
    <t>Лисятицький ліцей</t>
  </si>
  <si>
    <t>Нежухівський ліцей</t>
  </si>
  <si>
    <t>Подорожненський ліцей</t>
  </si>
  <si>
    <t>Угерський ліцей</t>
  </si>
  <si>
    <t>Верчанська гімназія</t>
  </si>
  <si>
    <t>Голобутівська гімназія</t>
  </si>
  <si>
    <t>Добрянська гімназія</t>
  </si>
  <si>
    <t>Жулинська гімназія</t>
  </si>
  <si>
    <t>Завадівська гімназія</t>
  </si>
  <si>
    <t>Загірненська гімназія</t>
  </si>
  <si>
    <t>Олексицька гімназія</t>
  </si>
  <si>
    <t>П'ятничанська гімназія</t>
  </si>
  <si>
    <t>Ходовицька гімназія</t>
  </si>
  <si>
    <t>Стрийська початкова школа №11</t>
  </si>
  <si>
    <t>Стрийська початкова школа №12</t>
  </si>
  <si>
    <t>Йосиповицька початкова школа</t>
  </si>
  <si>
    <t>Підгірцівська початкова школа</t>
  </si>
  <si>
    <t>Стрийський ліцей імені Героя України Андрія Корчака</t>
  </si>
  <si>
    <t>кількість класів          всього</t>
  </si>
  <si>
    <t>в т. ч.</t>
  </si>
  <si>
    <t>початкова освіта</t>
  </si>
  <si>
    <t>базова освіта</t>
  </si>
  <si>
    <t>середня освіта</t>
  </si>
  <si>
    <t>Разом</t>
  </si>
  <si>
    <t>середня наповнюваність</t>
  </si>
  <si>
    <t>Інформація  про вартість утримання 1 учня у 2023 році</t>
  </si>
  <si>
    <t>Стрийська гімназія №4</t>
  </si>
  <si>
    <t>Стрийська гімназія №5 ім.Василя Стасюка</t>
  </si>
  <si>
    <t>Стрийська гімназія ім. Героя України Т. Бобанича</t>
  </si>
  <si>
    <t>Кавська гімназія</t>
  </si>
  <si>
    <t>Малодідушицька гімназія ім. Р. Собківа</t>
  </si>
  <si>
    <t>Стрийська початкова школа №1</t>
  </si>
  <si>
    <t>Бережницька початкова школа</t>
  </si>
  <si>
    <t>Вівнянська початкова школа</t>
  </si>
  <si>
    <t>касові видатки за 2023 р., тис. грн.</t>
  </si>
  <si>
    <t>видатки на утримання 1 учня, тис. грн.</t>
  </si>
  <si>
    <t>Стрийська гімназія ім  І. Баранича</t>
  </si>
  <si>
    <t>Миртюківський ліцей</t>
  </si>
  <si>
    <t>діти дошкільнгого підрозділу</t>
  </si>
  <si>
    <t>учні всього 1/09/23</t>
  </si>
  <si>
    <t>учні 1.09.22р.</t>
  </si>
</sst>
</file>

<file path=xl/styles.xml><?xml version="1.0" encoding="utf-8"?>
<styleSheet xmlns="http://schemas.openxmlformats.org/spreadsheetml/2006/main">
  <numFmts count="2">
    <numFmt numFmtId="190" formatCode="0.0"/>
    <numFmt numFmtId="191" formatCode="#,##0.0"/>
  </numFmts>
  <fonts count="13">
    <font>
      <sz val="11"/>
      <color indexed="8"/>
      <name val="Calibri"/>
      <family val="2"/>
    </font>
    <font>
      <b/>
      <sz val="10"/>
      <name val="Arial Cyr"/>
      <charset val="204"/>
    </font>
    <font>
      <sz val="13"/>
      <color indexed="8"/>
      <name val="Calibri"/>
      <family val="2"/>
    </font>
    <font>
      <sz val="13"/>
      <name val="Arial Cyr"/>
      <charset val="204"/>
    </font>
    <font>
      <sz val="13"/>
      <name val="Times New Roman"/>
      <family val="1"/>
      <charset val="204"/>
    </font>
    <font>
      <b/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sz val="8"/>
      <name val="Calibri"/>
      <family val="2"/>
    </font>
    <font>
      <b/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/>
    <xf numFmtId="190" fontId="5" fillId="2" borderId="1" xfId="0" applyNumberFormat="1" applyFont="1" applyFill="1" applyBorder="1" applyAlignment="1">
      <alignment horizontal="center" vertical="center" wrapText="1"/>
    </xf>
    <xf numFmtId="191" fontId="5" fillId="0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 wrapText="1"/>
    </xf>
    <xf numFmtId="191" fontId="5" fillId="5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191" fontId="5" fillId="6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BreakPreview" zoomScale="80" zoomScaleNormal="100" zoomScaleSheetLayoutView="80" workbookViewId="0">
      <selection activeCell="L24" sqref="L24"/>
    </sheetView>
  </sheetViews>
  <sheetFormatPr defaultRowHeight="15"/>
  <cols>
    <col min="1" max="1" width="6.28515625" customWidth="1"/>
    <col min="2" max="2" width="53.85546875" customWidth="1"/>
    <col min="3" max="3" width="11.5703125" customWidth="1"/>
    <col min="4" max="5" width="11.42578125" customWidth="1"/>
    <col min="7" max="7" width="11.28515625" customWidth="1"/>
    <col min="8" max="8" width="9.85546875" customWidth="1"/>
    <col min="11" max="11" width="18.28515625" customWidth="1"/>
    <col min="12" max="12" width="23.28515625" customWidth="1"/>
    <col min="13" max="13" width="7.7109375" customWidth="1"/>
  </cols>
  <sheetData>
    <row r="1" spans="1:12" ht="26.45" customHeight="1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12.6" customHeight="1" thickBot="1"/>
    <row r="3" spans="1:12" ht="16.149999999999999" customHeight="1">
      <c r="A3" s="33" t="s">
        <v>1</v>
      </c>
      <c r="B3" s="35" t="s">
        <v>0</v>
      </c>
      <c r="C3" s="29" t="s">
        <v>38</v>
      </c>
      <c r="D3" s="25" t="s">
        <v>32</v>
      </c>
      <c r="E3" s="37" t="s">
        <v>54</v>
      </c>
      <c r="F3" s="27" t="s">
        <v>53</v>
      </c>
      <c r="G3" s="25" t="s">
        <v>33</v>
      </c>
      <c r="H3" s="25"/>
      <c r="I3" s="25"/>
      <c r="J3" s="37" t="s">
        <v>52</v>
      </c>
      <c r="K3" s="31" t="s">
        <v>49</v>
      </c>
      <c r="L3" s="39" t="s">
        <v>48</v>
      </c>
    </row>
    <row r="4" spans="1:12" ht="57.6" customHeight="1">
      <c r="A4" s="34"/>
      <c r="B4" s="36"/>
      <c r="C4" s="30"/>
      <c r="D4" s="26"/>
      <c r="E4" s="38"/>
      <c r="F4" s="28"/>
      <c r="G4" s="4" t="s">
        <v>34</v>
      </c>
      <c r="H4" s="4" t="s">
        <v>35</v>
      </c>
      <c r="I4" s="4" t="s">
        <v>36</v>
      </c>
      <c r="J4" s="38"/>
      <c r="K4" s="32"/>
      <c r="L4" s="40"/>
    </row>
    <row r="5" spans="1:12" ht="42" customHeight="1">
      <c r="A5" s="8">
        <v>1</v>
      </c>
      <c r="B5" s="5" t="s">
        <v>31</v>
      </c>
      <c r="C5" s="15">
        <f t="shared" ref="C5:C44" si="0">SUM(F5/D5)</f>
        <v>27.40625</v>
      </c>
      <c r="D5" s="3">
        <v>32</v>
      </c>
      <c r="E5" s="3">
        <v>770</v>
      </c>
      <c r="F5" s="14">
        <f t="shared" ref="F5:F10" si="1">SUM(G5+H5+I5)</f>
        <v>877</v>
      </c>
      <c r="G5" s="1">
        <v>207</v>
      </c>
      <c r="H5" s="1">
        <v>383</v>
      </c>
      <c r="I5" s="1">
        <v>287</v>
      </c>
      <c r="J5" s="1"/>
      <c r="K5" s="12">
        <f>SUM(L5/((E5*8+F5*4)/12))</f>
        <v>25.105047579644186</v>
      </c>
      <c r="L5" s="13">
        <v>20226.3</v>
      </c>
    </row>
    <row r="6" spans="1:12" ht="25.15" customHeight="1">
      <c r="A6" s="8">
        <v>2</v>
      </c>
      <c r="B6" s="5" t="s">
        <v>6</v>
      </c>
      <c r="C6" s="15">
        <f t="shared" si="0"/>
        <v>28.684210526315791</v>
      </c>
      <c r="D6" s="3">
        <v>38</v>
      </c>
      <c r="E6" s="3">
        <v>1007</v>
      </c>
      <c r="F6" s="14">
        <f t="shared" si="1"/>
        <v>1090</v>
      </c>
      <c r="G6" s="1">
        <v>314</v>
      </c>
      <c r="H6" s="1">
        <v>637</v>
      </c>
      <c r="I6" s="1">
        <v>139</v>
      </c>
      <c r="J6" s="1"/>
      <c r="K6" s="12">
        <f t="shared" ref="K6:K45" si="2">SUM(L6/((E6*8+F6*4)/12))</f>
        <v>24.81881443298969</v>
      </c>
      <c r="L6" s="13">
        <v>25679.200000000001</v>
      </c>
    </row>
    <row r="7" spans="1:12" ht="33" customHeight="1">
      <c r="A7" s="8">
        <v>3</v>
      </c>
      <c r="B7" s="5" t="s">
        <v>7</v>
      </c>
      <c r="C7" s="15">
        <f t="shared" si="0"/>
        <v>25.217391304347824</v>
      </c>
      <c r="D7" s="3">
        <v>23</v>
      </c>
      <c r="E7" s="3">
        <v>557</v>
      </c>
      <c r="F7" s="14">
        <f t="shared" si="1"/>
        <v>580</v>
      </c>
      <c r="G7" s="1">
        <v>156</v>
      </c>
      <c r="H7" s="1">
        <v>311</v>
      </c>
      <c r="I7" s="1">
        <v>113</v>
      </c>
      <c r="J7" s="1"/>
      <c r="K7" s="12">
        <f t="shared" si="2"/>
        <v>25.720838252656439</v>
      </c>
      <c r="L7" s="13">
        <v>14523.7</v>
      </c>
    </row>
    <row r="8" spans="1:12" ht="29.45" customHeight="1">
      <c r="A8" s="8">
        <v>4</v>
      </c>
      <c r="B8" s="5" t="s">
        <v>8</v>
      </c>
      <c r="C8" s="15">
        <f t="shared" si="0"/>
        <v>31.136363636363637</v>
      </c>
      <c r="D8" s="3">
        <v>22</v>
      </c>
      <c r="E8" s="3">
        <v>668</v>
      </c>
      <c r="F8" s="14">
        <f t="shared" si="1"/>
        <v>685</v>
      </c>
      <c r="G8" s="1">
        <v>261</v>
      </c>
      <c r="H8" s="1">
        <v>381</v>
      </c>
      <c r="I8" s="1">
        <v>43</v>
      </c>
      <c r="J8" s="1"/>
      <c r="K8" s="12">
        <f t="shared" si="2"/>
        <v>22.8997525977239</v>
      </c>
      <c r="L8" s="13">
        <v>15426.8</v>
      </c>
    </row>
    <row r="9" spans="1:12" ht="22.9" customHeight="1">
      <c r="A9" s="8">
        <v>5</v>
      </c>
      <c r="B9" s="5" t="s">
        <v>5</v>
      </c>
      <c r="C9" s="15">
        <f t="shared" si="0"/>
        <v>30.433333333333334</v>
      </c>
      <c r="D9" s="3">
        <v>30</v>
      </c>
      <c r="E9" s="3">
        <v>972</v>
      </c>
      <c r="F9" s="14">
        <f t="shared" si="1"/>
        <v>913</v>
      </c>
      <c r="G9" s="1">
        <v>365</v>
      </c>
      <c r="H9" s="1">
        <v>488</v>
      </c>
      <c r="I9" s="1">
        <v>60</v>
      </c>
      <c r="J9" s="1"/>
      <c r="K9" s="12">
        <f t="shared" si="2"/>
        <v>23.527371368568428</v>
      </c>
      <c r="L9" s="13">
        <v>22405.9</v>
      </c>
    </row>
    <row r="10" spans="1:12" ht="51.6" customHeight="1">
      <c r="A10" s="8">
        <v>6</v>
      </c>
      <c r="B10" s="6" t="s">
        <v>9</v>
      </c>
      <c r="C10" s="15">
        <f t="shared" si="0"/>
        <v>26.541666666666668</v>
      </c>
      <c r="D10" s="3">
        <v>24</v>
      </c>
      <c r="E10" s="3">
        <v>814</v>
      </c>
      <c r="F10" s="14">
        <f t="shared" si="1"/>
        <v>637</v>
      </c>
      <c r="G10" s="1">
        <v>246</v>
      </c>
      <c r="H10" s="1">
        <v>214</v>
      </c>
      <c r="I10" s="1">
        <v>177</v>
      </c>
      <c r="J10" s="1"/>
      <c r="K10" s="12">
        <f t="shared" si="2"/>
        <v>29.8841059602649</v>
      </c>
      <c r="L10" s="13">
        <v>22562.5</v>
      </c>
    </row>
    <row r="11" spans="1:12" ht="22.15" customHeight="1">
      <c r="A11" s="9">
        <v>7</v>
      </c>
      <c r="B11" s="5" t="s">
        <v>10</v>
      </c>
      <c r="C11" s="15">
        <f t="shared" si="0"/>
        <v>15.363636363636363</v>
      </c>
      <c r="D11" s="1">
        <v>11</v>
      </c>
      <c r="E11" s="1">
        <f>166+J11</f>
        <v>166</v>
      </c>
      <c r="F11" s="21">
        <f>SUM(G11+H11+I11+J11)</f>
        <v>169</v>
      </c>
      <c r="G11" s="1">
        <v>47</v>
      </c>
      <c r="H11" s="1">
        <v>92</v>
      </c>
      <c r="I11" s="1">
        <v>30</v>
      </c>
      <c r="J11" s="1"/>
      <c r="K11" s="12">
        <f t="shared" si="2"/>
        <v>44.750299401197609</v>
      </c>
      <c r="L11" s="22">
        <v>7473.3</v>
      </c>
    </row>
    <row r="12" spans="1:12" ht="24.6" customHeight="1">
      <c r="A12" s="9">
        <v>8</v>
      </c>
      <c r="B12" s="5" t="s">
        <v>11</v>
      </c>
      <c r="C12" s="15">
        <f t="shared" si="0"/>
        <v>23.454545454545453</v>
      </c>
      <c r="D12" s="1">
        <v>11</v>
      </c>
      <c r="E12" s="1">
        <v>261</v>
      </c>
      <c r="F12" s="14">
        <f>SUM(G12+H12+I12)</f>
        <v>258</v>
      </c>
      <c r="G12" s="1">
        <v>87</v>
      </c>
      <c r="H12" s="1">
        <v>114</v>
      </c>
      <c r="I12" s="1">
        <v>57</v>
      </c>
      <c r="J12" s="1"/>
      <c r="K12" s="12">
        <f t="shared" si="2"/>
        <v>39.498846153846159</v>
      </c>
      <c r="L12" s="13">
        <v>10269.700000000001</v>
      </c>
    </row>
    <row r="13" spans="1:12" ht="31.15" customHeight="1">
      <c r="A13" s="9">
        <v>9</v>
      </c>
      <c r="B13" s="5" t="s">
        <v>12</v>
      </c>
      <c r="C13" s="15">
        <f t="shared" si="0"/>
        <v>19</v>
      </c>
      <c r="D13" s="1">
        <v>20</v>
      </c>
      <c r="E13" s="1">
        <f>375</f>
        <v>375</v>
      </c>
      <c r="F13" s="21">
        <f>SUM(G13+H13+I13+J13)</f>
        <v>380</v>
      </c>
      <c r="G13" s="1">
        <v>114</v>
      </c>
      <c r="H13" s="1">
        <v>195</v>
      </c>
      <c r="I13" s="1">
        <v>71</v>
      </c>
      <c r="J13" s="1"/>
      <c r="K13" s="12">
        <f t="shared" si="2"/>
        <v>32.638141592920356</v>
      </c>
      <c r="L13" s="22">
        <v>12293.7</v>
      </c>
    </row>
    <row r="14" spans="1:12" ht="27" customHeight="1">
      <c r="A14" s="9">
        <v>10</v>
      </c>
      <c r="B14" s="5" t="s">
        <v>13</v>
      </c>
      <c r="C14" s="15">
        <f t="shared" si="0"/>
        <v>17</v>
      </c>
      <c r="D14" s="1">
        <v>10</v>
      </c>
      <c r="E14" s="1">
        <v>192</v>
      </c>
      <c r="F14" s="14">
        <f>SUM(G14+H14+I14)</f>
        <v>170</v>
      </c>
      <c r="G14" s="1">
        <v>62</v>
      </c>
      <c r="H14" s="1">
        <v>99</v>
      </c>
      <c r="I14" s="1">
        <v>9</v>
      </c>
      <c r="J14" s="1"/>
      <c r="K14" s="12">
        <f t="shared" si="2"/>
        <v>40.708483754512635</v>
      </c>
      <c r="L14" s="13">
        <v>7517.5</v>
      </c>
    </row>
    <row r="15" spans="1:12" ht="26.45" customHeight="1">
      <c r="A15" s="9">
        <v>11</v>
      </c>
      <c r="B15" s="5" t="s">
        <v>14</v>
      </c>
      <c r="C15" s="15">
        <f t="shared" si="0"/>
        <v>19.46153846153846</v>
      </c>
      <c r="D15" s="1">
        <v>13</v>
      </c>
      <c r="E15" s="1">
        <v>268</v>
      </c>
      <c r="F15" s="14">
        <f>SUM(G15+H15+I15)</f>
        <v>253</v>
      </c>
      <c r="G15" s="1">
        <v>77</v>
      </c>
      <c r="H15" s="1">
        <v>129</v>
      </c>
      <c r="I15" s="1">
        <v>47</v>
      </c>
      <c r="J15" s="1"/>
      <c r="K15" s="12">
        <f t="shared" si="2"/>
        <v>33.534980988593162</v>
      </c>
      <c r="L15" s="13">
        <v>8819.7000000000007</v>
      </c>
    </row>
    <row r="16" spans="1:12" ht="22.15" customHeight="1">
      <c r="A16" s="9">
        <v>12</v>
      </c>
      <c r="B16" s="5" t="s">
        <v>51</v>
      </c>
      <c r="C16" s="15">
        <f t="shared" si="0"/>
        <v>22.545454545454547</v>
      </c>
      <c r="D16" s="1">
        <v>11</v>
      </c>
      <c r="E16" s="1">
        <f>221</f>
        <v>221</v>
      </c>
      <c r="F16" s="21">
        <f>SUM(G16+H16+I16+J16)</f>
        <v>248</v>
      </c>
      <c r="G16" s="1">
        <v>83</v>
      </c>
      <c r="H16" s="1">
        <v>126</v>
      </c>
      <c r="I16" s="1">
        <v>39</v>
      </c>
      <c r="J16" s="1"/>
      <c r="K16" s="12">
        <f t="shared" si="2"/>
        <v>33.346086956521738</v>
      </c>
      <c r="L16" s="22">
        <v>7669.6</v>
      </c>
    </row>
    <row r="17" spans="1:12" ht="26.45" customHeight="1">
      <c r="A17" s="9">
        <v>13</v>
      </c>
      <c r="B17" s="5" t="s">
        <v>15</v>
      </c>
      <c r="C17" s="15">
        <f t="shared" si="0"/>
        <v>21.916666666666668</v>
      </c>
      <c r="D17" s="1">
        <v>12</v>
      </c>
      <c r="E17" s="1">
        <f>253+J17</f>
        <v>253</v>
      </c>
      <c r="F17" s="21">
        <f>SUM(G17+H17+I17+J17)</f>
        <v>263</v>
      </c>
      <c r="G17" s="1">
        <v>81</v>
      </c>
      <c r="H17" s="1">
        <v>146</v>
      </c>
      <c r="I17" s="1">
        <v>36</v>
      </c>
      <c r="J17" s="1"/>
      <c r="K17" s="12">
        <f t="shared" si="2"/>
        <v>38.653185955786739</v>
      </c>
      <c r="L17" s="22">
        <v>9908.1</v>
      </c>
    </row>
    <row r="18" spans="1:12" ht="28.9" customHeight="1">
      <c r="A18" s="9">
        <v>14</v>
      </c>
      <c r="B18" s="7" t="s">
        <v>16</v>
      </c>
      <c r="C18" s="15">
        <f t="shared" si="0"/>
        <v>15.090909090909092</v>
      </c>
      <c r="D18" s="1">
        <v>11</v>
      </c>
      <c r="E18" s="1">
        <v>177</v>
      </c>
      <c r="F18" s="14">
        <f t="shared" ref="F18:F23" si="3">SUM(G18+H18+I18)</f>
        <v>166</v>
      </c>
      <c r="G18" s="1">
        <v>54</v>
      </c>
      <c r="H18" s="1">
        <v>84</v>
      </c>
      <c r="I18" s="1">
        <v>28</v>
      </c>
      <c r="J18" s="1"/>
      <c r="K18" s="12">
        <f t="shared" si="2"/>
        <v>43.495961538461536</v>
      </c>
      <c r="L18" s="13">
        <v>7539.3</v>
      </c>
    </row>
    <row r="19" spans="1:12" ht="30" customHeight="1">
      <c r="A19" s="9">
        <v>15</v>
      </c>
      <c r="B19" s="5" t="s">
        <v>2</v>
      </c>
      <c r="C19" s="15">
        <f t="shared" si="0"/>
        <v>10.9</v>
      </c>
      <c r="D19" s="1">
        <v>10</v>
      </c>
      <c r="E19" s="1">
        <v>123</v>
      </c>
      <c r="F19" s="14">
        <f t="shared" si="3"/>
        <v>109</v>
      </c>
      <c r="G19" s="1">
        <v>52</v>
      </c>
      <c r="H19" s="1">
        <v>52</v>
      </c>
      <c r="I19" s="1">
        <v>5</v>
      </c>
      <c r="J19" s="1"/>
      <c r="K19" s="12">
        <f t="shared" si="2"/>
        <v>55.89802816901409</v>
      </c>
      <c r="L19" s="13">
        <v>6614.6</v>
      </c>
    </row>
    <row r="20" spans="1:12" ht="32.450000000000003" customHeight="1">
      <c r="A20" s="9">
        <v>16</v>
      </c>
      <c r="B20" s="5" t="s">
        <v>3</v>
      </c>
      <c r="C20" s="15">
        <f t="shared" si="0"/>
        <v>8.5</v>
      </c>
      <c r="D20" s="1">
        <v>10</v>
      </c>
      <c r="E20" s="1">
        <v>104</v>
      </c>
      <c r="F20" s="14">
        <f t="shared" si="3"/>
        <v>85</v>
      </c>
      <c r="G20" s="1">
        <v>32</v>
      </c>
      <c r="H20" s="1">
        <v>48</v>
      </c>
      <c r="I20" s="1">
        <v>5</v>
      </c>
      <c r="J20" s="1"/>
      <c r="K20" s="12">
        <f t="shared" si="2"/>
        <v>64.545051194539241</v>
      </c>
      <c r="L20" s="13">
        <v>6303.9</v>
      </c>
    </row>
    <row r="21" spans="1:12" ht="27.6" customHeight="1">
      <c r="A21" s="9">
        <v>17</v>
      </c>
      <c r="B21" s="5" t="s">
        <v>17</v>
      </c>
      <c r="C21" s="15">
        <f t="shared" si="0"/>
        <v>24.636363636363637</v>
      </c>
      <c r="D21" s="1">
        <v>11</v>
      </c>
      <c r="E21" s="1">
        <v>245</v>
      </c>
      <c r="F21" s="14">
        <f t="shared" si="3"/>
        <v>271</v>
      </c>
      <c r="G21" s="1">
        <v>100</v>
      </c>
      <c r="H21" s="1">
        <v>134</v>
      </c>
      <c r="I21" s="1">
        <v>37</v>
      </c>
      <c r="J21" s="1"/>
      <c r="K21" s="12">
        <f t="shared" si="2"/>
        <v>37.336399474375824</v>
      </c>
      <c r="L21" s="13">
        <v>9471</v>
      </c>
    </row>
    <row r="22" spans="1:12" ht="27.6" customHeight="1">
      <c r="A22" s="9">
        <v>18</v>
      </c>
      <c r="B22" s="5" t="s">
        <v>40</v>
      </c>
      <c r="C22" s="15">
        <f>SUM(F22/D22)</f>
        <v>31.086956521739129</v>
      </c>
      <c r="D22" s="3">
        <v>23</v>
      </c>
      <c r="E22" s="3">
        <v>675</v>
      </c>
      <c r="F22" s="14">
        <f t="shared" si="3"/>
        <v>715</v>
      </c>
      <c r="G22" s="1">
        <v>252</v>
      </c>
      <c r="H22" s="1">
        <v>463</v>
      </c>
      <c r="I22" s="1"/>
      <c r="J22" s="1"/>
      <c r="K22" s="12">
        <f t="shared" si="2"/>
        <v>23.315302663438256</v>
      </c>
      <c r="L22" s="13">
        <v>16048.7</v>
      </c>
    </row>
    <row r="23" spans="1:12" ht="27.6" customHeight="1">
      <c r="A23" s="9">
        <v>199</v>
      </c>
      <c r="B23" s="5" t="s">
        <v>41</v>
      </c>
      <c r="C23" s="15">
        <f>SUM(F23/D23)</f>
        <v>30.047619047619047</v>
      </c>
      <c r="D23" s="3">
        <v>21</v>
      </c>
      <c r="E23" s="3">
        <v>606</v>
      </c>
      <c r="F23" s="14">
        <f t="shared" si="3"/>
        <v>631</v>
      </c>
      <c r="G23" s="1">
        <v>235</v>
      </c>
      <c r="H23" s="1">
        <v>396</v>
      </c>
      <c r="I23" s="1"/>
      <c r="J23" s="1"/>
      <c r="K23" s="12">
        <f t="shared" si="2"/>
        <v>26.744438415626693</v>
      </c>
      <c r="L23" s="13">
        <v>16430</v>
      </c>
    </row>
    <row r="24" spans="1:12" ht="27.6" customHeight="1">
      <c r="A24" s="9">
        <v>20</v>
      </c>
      <c r="B24" s="5" t="s">
        <v>50</v>
      </c>
      <c r="C24" s="15">
        <f>SUM(F24/D24)</f>
        <v>27</v>
      </c>
      <c r="D24" s="3">
        <v>10</v>
      </c>
      <c r="E24" s="3">
        <v>310</v>
      </c>
      <c r="F24" s="14">
        <f>SUM(G24+H24+I24+J24)</f>
        <v>270</v>
      </c>
      <c r="G24" s="1">
        <v>96</v>
      </c>
      <c r="H24" s="1">
        <v>174</v>
      </c>
      <c r="I24" s="1"/>
      <c r="J24" s="1"/>
      <c r="K24" s="12">
        <f t="shared" si="2"/>
        <v>29.561460674157299</v>
      </c>
      <c r="L24" s="13">
        <v>8769.9</v>
      </c>
    </row>
    <row r="25" spans="1:12" ht="27.6" customHeight="1">
      <c r="A25" s="9">
        <v>21</v>
      </c>
      <c r="B25" s="6" t="s">
        <v>42</v>
      </c>
      <c r="C25" s="15">
        <f>SUM(F25/D25)</f>
        <v>22.357142857142858</v>
      </c>
      <c r="D25" s="3">
        <v>14</v>
      </c>
      <c r="E25" s="23">
        <f>334+J25</f>
        <v>334</v>
      </c>
      <c r="F25" s="21">
        <f>SUM(G25+H25+I25+J25)</f>
        <v>313</v>
      </c>
      <c r="G25" s="1">
        <v>148</v>
      </c>
      <c r="H25" s="1">
        <v>165</v>
      </c>
      <c r="I25" s="1"/>
      <c r="J25" s="1"/>
      <c r="K25" s="12">
        <f t="shared" si="2"/>
        <v>32.675229357798166</v>
      </c>
      <c r="L25" s="22">
        <v>10684.8</v>
      </c>
    </row>
    <row r="26" spans="1:12" ht="24" customHeight="1">
      <c r="A26" s="9">
        <v>22</v>
      </c>
      <c r="B26" s="5" t="s">
        <v>18</v>
      </c>
      <c r="C26" s="15">
        <f t="shared" si="0"/>
        <v>12.777777777777779</v>
      </c>
      <c r="D26" s="1">
        <v>9</v>
      </c>
      <c r="E26" s="1">
        <v>123</v>
      </c>
      <c r="F26" s="14">
        <f t="shared" ref="F26:F31" si="4">SUM(G26+H26+I26)</f>
        <v>115</v>
      </c>
      <c r="G26" s="1">
        <v>47</v>
      </c>
      <c r="H26" s="1">
        <v>68</v>
      </c>
      <c r="I26" s="1"/>
      <c r="J26" s="1"/>
      <c r="K26" s="12">
        <f t="shared" si="2"/>
        <v>39.988088642659278</v>
      </c>
      <c r="L26" s="13">
        <v>4811.8999999999996</v>
      </c>
    </row>
    <row r="27" spans="1:12" ht="17.45" customHeight="1">
      <c r="A27" s="9">
        <v>23</v>
      </c>
      <c r="B27" s="5" t="s">
        <v>19</v>
      </c>
      <c r="C27" s="15">
        <f t="shared" si="0"/>
        <v>8.8888888888888893</v>
      </c>
      <c r="D27" s="1">
        <v>9</v>
      </c>
      <c r="E27" s="1">
        <v>88</v>
      </c>
      <c r="F27" s="14">
        <f t="shared" si="4"/>
        <v>80</v>
      </c>
      <c r="G27" s="1">
        <v>41</v>
      </c>
      <c r="H27" s="1">
        <v>39</v>
      </c>
      <c r="I27" s="1"/>
      <c r="J27" s="1"/>
      <c r="K27" s="12">
        <f t="shared" si="2"/>
        <v>60.62109375</v>
      </c>
      <c r="L27" s="13">
        <v>5173</v>
      </c>
    </row>
    <row r="28" spans="1:12" ht="22.9" customHeight="1">
      <c r="A28" s="9">
        <v>24</v>
      </c>
      <c r="B28" s="5" t="s">
        <v>20</v>
      </c>
      <c r="C28" s="15">
        <f t="shared" si="0"/>
        <v>10.75</v>
      </c>
      <c r="D28" s="1">
        <v>8</v>
      </c>
      <c r="E28" s="1">
        <v>91</v>
      </c>
      <c r="F28" s="14">
        <f t="shared" si="4"/>
        <v>86</v>
      </c>
      <c r="G28" s="1">
        <v>44</v>
      </c>
      <c r="H28" s="1">
        <v>42</v>
      </c>
      <c r="I28" s="1"/>
      <c r="J28" s="1"/>
      <c r="K28" s="12">
        <f t="shared" si="2"/>
        <v>57.181343283582088</v>
      </c>
      <c r="L28" s="13">
        <v>5108.2</v>
      </c>
    </row>
    <row r="29" spans="1:12" ht="19.899999999999999" customHeight="1">
      <c r="A29" s="9">
        <v>25</v>
      </c>
      <c r="B29" s="5" t="s">
        <v>21</v>
      </c>
      <c r="C29" s="15">
        <f t="shared" si="0"/>
        <v>11.777777777777779</v>
      </c>
      <c r="D29" s="1">
        <v>9</v>
      </c>
      <c r="E29" s="1">
        <v>109</v>
      </c>
      <c r="F29" s="14">
        <f t="shared" si="4"/>
        <v>106</v>
      </c>
      <c r="G29" s="1">
        <v>49</v>
      </c>
      <c r="H29" s="1">
        <v>57</v>
      </c>
      <c r="I29" s="1"/>
      <c r="J29" s="1"/>
      <c r="K29" s="12">
        <f t="shared" si="2"/>
        <v>50.99444444444444</v>
      </c>
      <c r="L29" s="13">
        <v>5507.4</v>
      </c>
    </row>
    <row r="30" spans="1:12" ht="21" customHeight="1">
      <c r="A30" s="9">
        <v>26</v>
      </c>
      <c r="B30" s="5" t="s">
        <v>22</v>
      </c>
      <c r="C30" s="15">
        <f t="shared" si="0"/>
        <v>14.555555555555555</v>
      </c>
      <c r="D30" s="1">
        <v>9</v>
      </c>
      <c r="E30" s="1">
        <v>130</v>
      </c>
      <c r="F30" s="14">
        <f t="shared" si="4"/>
        <v>131</v>
      </c>
      <c r="G30" s="1">
        <v>54</v>
      </c>
      <c r="H30" s="1">
        <v>77</v>
      </c>
      <c r="I30" s="1"/>
      <c r="J30" s="1"/>
      <c r="K30" s="12">
        <f t="shared" si="2"/>
        <v>36.670588235294112</v>
      </c>
      <c r="L30" s="13">
        <v>4779.3999999999996</v>
      </c>
    </row>
    <row r="31" spans="1:12" ht="27.6" customHeight="1">
      <c r="A31" s="9">
        <v>27</v>
      </c>
      <c r="B31" s="5" t="s">
        <v>23</v>
      </c>
      <c r="C31" s="15">
        <f t="shared" si="0"/>
        <v>9.7777777777777786</v>
      </c>
      <c r="D31" s="1">
        <v>9</v>
      </c>
      <c r="E31" s="1">
        <v>100</v>
      </c>
      <c r="F31" s="14">
        <f t="shared" si="4"/>
        <v>88</v>
      </c>
      <c r="G31" s="1">
        <v>34</v>
      </c>
      <c r="H31" s="1">
        <v>54</v>
      </c>
      <c r="I31" s="1"/>
      <c r="J31" s="1"/>
      <c r="K31" s="12">
        <f t="shared" si="2"/>
        <v>50.519791666666663</v>
      </c>
      <c r="L31" s="13">
        <v>4849.8999999999996</v>
      </c>
    </row>
    <row r="32" spans="1:12" ht="27.6" customHeight="1">
      <c r="A32" s="9">
        <v>28</v>
      </c>
      <c r="B32" s="5" t="s">
        <v>43</v>
      </c>
      <c r="C32" s="15">
        <f>SUM(F32/D32)</f>
        <v>14.555555555555555</v>
      </c>
      <c r="D32" s="1">
        <v>9</v>
      </c>
      <c r="E32" s="1">
        <f>158+J32</f>
        <v>158</v>
      </c>
      <c r="F32" s="21">
        <f>SUM(G32+H32+I32+J32)</f>
        <v>131</v>
      </c>
      <c r="G32" s="1">
        <v>57</v>
      </c>
      <c r="H32" s="1">
        <v>74</v>
      </c>
      <c r="I32" s="1"/>
      <c r="J32" s="1"/>
      <c r="K32" s="12">
        <f t="shared" si="2"/>
        <v>36.660402684563756</v>
      </c>
      <c r="L32" s="22">
        <v>5462.4</v>
      </c>
    </row>
    <row r="33" spans="1:12" ht="25.9" customHeight="1">
      <c r="A33" s="9">
        <v>29</v>
      </c>
      <c r="B33" s="5" t="s">
        <v>44</v>
      </c>
      <c r="C33" s="15">
        <f t="shared" si="0"/>
        <v>10</v>
      </c>
      <c r="D33" s="1">
        <v>9</v>
      </c>
      <c r="E33" s="1">
        <f>89+J33</f>
        <v>89</v>
      </c>
      <c r="F33" s="21">
        <f>SUM(G33+H33+I33+J33)</f>
        <v>90</v>
      </c>
      <c r="G33" s="1">
        <v>36</v>
      </c>
      <c r="H33" s="1">
        <v>54</v>
      </c>
      <c r="I33" s="1"/>
      <c r="J33" s="1"/>
      <c r="K33" s="12">
        <f t="shared" si="2"/>
        <v>52.325373134328359</v>
      </c>
      <c r="L33" s="22">
        <v>4674.3999999999996</v>
      </c>
    </row>
    <row r="34" spans="1:12" ht="21" customHeight="1">
      <c r="A34" s="9">
        <v>30</v>
      </c>
      <c r="B34" s="5" t="s">
        <v>24</v>
      </c>
      <c r="C34" s="15">
        <f t="shared" si="0"/>
        <v>15</v>
      </c>
      <c r="D34" s="1">
        <v>9</v>
      </c>
      <c r="E34" s="1">
        <v>136</v>
      </c>
      <c r="F34" s="14">
        <f>SUM(G34+H34+I34)</f>
        <v>135</v>
      </c>
      <c r="G34" s="1">
        <v>50</v>
      </c>
      <c r="H34" s="1">
        <v>85</v>
      </c>
      <c r="I34" s="1"/>
      <c r="J34" s="1"/>
      <c r="K34" s="12">
        <f t="shared" si="2"/>
        <v>31.827272727272728</v>
      </c>
      <c r="L34" s="13">
        <v>4317.8999999999996</v>
      </c>
    </row>
    <row r="35" spans="1:12" ht="28.9" customHeight="1">
      <c r="A35" s="9">
        <v>31</v>
      </c>
      <c r="B35" s="5" t="s">
        <v>25</v>
      </c>
      <c r="C35" s="15">
        <f t="shared" si="0"/>
        <v>11.888888888888889</v>
      </c>
      <c r="D35" s="1">
        <v>9</v>
      </c>
      <c r="E35" s="1">
        <f>105+J35</f>
        <v>105</v>
      </c>
      <c r="F35" s="21">
        <f>SUM(G35+H35+I35+J35)</f>
        <v>107</v>
      </c>
      <c r="G35" s="1">
        <v>45</v>
      </c>
      <c r="H35" s="1">
        <v>62</v>
      </c>
      <c r="I35" s="1"/>
      <c r="J35" s="1"/>
      <c r="K35" s="12">
        <f t="shared" si="2"/>
        <v>45.849842271293376</v>
      </c>
      <c r="L35" s="22">
        <v>4844.8</v>
      </c>
    </row>
    <row r="36" spans="1:12" ht="30.6" customHeight="1">
      <c r="A36" s="9">
        <v>32</v>
      </c>
      <c r="B36" s="5" t="s">
        <v>4</v>
      </c>
      <c r="C36" s="15">
        <f t="shared" si="0"/>
        <v>6.8888888888888893</v>
      </c>
      <c r="D36" s="1">
        <v>9</v>
      </c>
      <c r="E36" s="1">
        <v>60</v>
      </c>
      <c r="F36" s="14">
        <f>SUM(G36+H36+I36)</f>
        <v>62</v>
      </c>
      <c r="G36" s="1">
        <v>34</v>
      </c>
      <c r="H36" s="1">
        <v>28</v>
      </c>
      <c r="I36" s="1"/>
      <c r="J36" s="1"/>
      <c r="K36" s="12">
        <f t="shared" si="2"/>
        <v>60.656043956043959</v>
      </c>
      <c r="L36" s="13">
        <v>3679.8</v>
      </c>
    </row>
    <row r="37" spans="1:12" ht="30.6" customHeight="1">
      <c r="A37" s="9">
        <v>33</v>
      </c>
      <c r="B37" s="5" t="s">
        <v>26</v>
      </c>
      <c r="C37" s="15">
        <f t="shared" si="0"/>
        <v>14.888888888888889</v>
      </c>
      <c r="D37" s="1">
        <v>9</v>
      </c>
      <c r="E37" s="1">
        <f>140+J37</f>
        <v>140</v>
      </c>
      <c r="F37" s="21">
        <f>SUM(G37+H37+I37+J37)</f>
        <v>134</v>
      </c>
      <c r="G37" s="1">
        <v>47</v>
      </c>
      <c r="H37" s="1">
        <v>87</v>
      </c>
      <c r="I37" s="1"/>
      <c r="J37" s="1"/>
      <c r="K37" s="12">
        <f t="shared" si="2"/>
        <v>38.311594202898547</v>
      </c>
      <c r="L37" s="22">
        <v>5287</v>
      </c>
    </row>
    <row r="38" spans="1:12" ht="30.6" customHeight="1">
      <c r="A38" s="9">
        <v>34</v>
      </c>
      <c r="B38" s="5" t="s">
        <v>45</v>
      </c>
      <c r="C38" s="15">
        <f>SUM(F38/D38)</f>
        <v>27.625</v>
      </c>
      <c r="D38" s="3">
        <v>8</v>
      </c>
      <c r="E38" s="3">
        <v>272</v>
      </c>
      <c r="F38" s="14">
        <f>SUM(G38+H38+I38)</f>
        <v>221</v>
      </c>
      <c r="G38" s="1">
        <v>221</v>
      </c>
      <c r="H38" s="1"/>
      <c r="I38" s="1"/>
      <c r="J38" s="1"/>
      <c r="K38" s="12">
        <f t="shared" si="2"/>
        <v>42.488235294117644</v>
      </c>
      <c r="L38" s="13">
        <v>10834.5</v>
      </c>
    </row>
    <row r="39" spans="1:12" ht="28.9" customHeight="1">
      <c r="A39" s="10">
        <v>35</v>
      </c>
      <c r="B39" s="5" t="s">
        <v>27</v>
      </c>
      <c r="C39" s="15">
        <f t="shared" si="0"/>
        <v>21.857142857142858</v>
      </c>
      <c r="D39" s="1">
        <v>14</v>
      </c>
      <c r="E39" s="1">
        <v>341</v>
      </c>
      <c r="F39" s="14">
        <f>SUM(G39+H39+I39)</f>
        <v>306</v>
      </c>
      <c r="G39" s="1">
        <v>306</v>
      </c>
      <c r="H39" s="1"/>
      <c r="I39" s="1"/>
      <c r="J39" s="1"/>
      <c r="K39" s="12">
        <f t="shared" si="2"/>
        <v>36.914271255060733</v>
      </c>
      <c r="L39" s="13">
        <v>12157.1</v>
      </c>
    </row>
    <row r="40" spans="1:12" ht="29.45" customHeight="1">
      <c r="A40" s="10">
        <v>36</v>
      </c>
      <c r="B40" s="5" t="s">
        <v>28</v>
      </c>
      <c r="C40" s="15">
        <f t="shared" si="0"/>
        <v>19</v>
      </c>
      <c r="D40" s="1">
        <v>4</v>
      </c>
      <c r="E40" s="1">
        <f>78+J40</f>
        <v>78</v>
      </c>
      <c r="F40" s="21">
        <f>SUM(G40+H40+I40+J40)</f>
        <v>76</v>
      </c>
      <c r="G40" s="1">
        <v>76</v>
      </c>
      <c r="H40" s="1"/>
      <c r="I40" s="1"/>
      <c r="J40" s="1"/>
      <c r="K40" s="12">
        <f t="shared" si="2"/>
        <v>41.015948275862073</v>
      </c>
      <c r="L40" s="22">
        <v>3171.9</v>
      </c>
    </row>
    <row r="41" spans="1:12" ht="29.45" customHeight="1">
      <c r="A41" s="10">
        <v>37</v>
      </c>
      <c r="B41" s="5" t="s">
        <v>46</v>
      </c>
      <c r="C41" s="15">
        <f>SUM(F41/D41)</f>
        <v>5.666666666666667</v>
      </c>
      <c r="D41" s="1">
        <v>3</v>
      </c>
      <c r="E41" s="1">
        <f>44+J41</f>
        <v>44</v>
      </c>
      <c r="F41" s="21">
        <f>SUM(G41+H41+I41+J41)</f>
        <v>17</v>
      </c>
      <c r="G41" s="1">
        <v>17</v>
      </c>
      <c r="H41" s="1"/>
      <c r="I41" s="1"/>
      <c r="J41" s="1"/>
      <c r="K41" s="12">
        <f t="shared" si="2"/>
        <v>90.017142857142858</v>
      </c>
      <c r="L41" s="22">
        <v>3150.6</v>
      </c>
    </row>
    <row r="42" spans="1:12" ht="29.45" customHeight="1">
      <c r="A42" s="10">
        <v>38</v>
      </c>
      <c r="B42" s="5" t="s">
        <v>47</v>
      </c>
      <c r="C42" s="15">
        <f>SUM(F42/D42)</f>
        <v>9</v>
      </c>
      <c r="D42" s="1">
        <v>3</v>
      </c>
      <c r="E42" s="1">
        <f>43+J42</f>
        <v>43</v>
      </c>
      <c r="F42" s="21">
        <f>SUM(G42+H42+I42+J42)</f>
        <v>27</v>
      </c>
      <c r="G42" s="1">
        <v>27</v>
      </c>
      <c r="H42" s="1"/>
      <c r="I42" s="1"/>
      <c r="J42" s="1"/>
      <c r="K42" s="12">
        <f t="shared" si="2"/>
        <v>71.556637168141606</v>
      </c>
      <c r="L42" s="22">
        <v>2695.3</v>
      </c>
    </row>
    <row r="43" spans="1:12" ht="29.45" customHeight="1">
      <c r="A43" s="9">
        <v>39</v>
      </c>
      <c r="B43" s="5" t="s">
        <v>29</v>
      </c>
      <c r="C43" s="15">
        <f t="shared" si="0"/>
        <v>11</v>
      </c>
      <c r="D43" s="1">
        <v>4</v>
      </c>
      <c r="E43" s="1">
        <v>42</v>
      </c>
      <c r="F43" s="14">
        <f>SUM(G43+H43+I43)</f>
        <v>44</v>
      </c>
      <c r="G43" s="1">
        <v>44</v>
      </c>
      <c r="H43" s="1"/>
      <c r="I43" s="2"/>
      <c r="J43" s="2"/>
      <c r="K43" s="12">
        <f t="shared" si="2"/>
        <v>32.053125000000001</v>
      </c>
      <c r="L43" s="13">
        <v>1367.6</v>
      </c>
    </row>
    <row r="44" spans="1:12" ht="24" customHeight="1">
      <c r="A44" s="9">
        <v>40</v>
      </c>
      <c r="B44" s="5" t="s">
        <v>30</v>
      </c>
      <c r="C44" s="15">
        <f t="shared" si="0"/>
        <v>7.75</v>
      </c>
      <c r="D44" s="1">
        <v>4</v>
      </c>
      <c r="E44" s="1">
        <v>38</v>
      </c>
      <c r="F44" s="14">
        <f>SUM(G44+H44+I44)</f>
        <v>31</v>
      </c>
      <c r="G44" s="1">
        <v>31</v>
      </c>
      <c r="H44" s="1"/>
      <c r="I44" s="1"/>
      <c r="J44" s="1"/>
      <c r="K44" s="12">
        <f t="shared" si="2"/>
        <v>36.053271028037386</v>
      </c>
      <c r="L44" s="13">
        <v>1285.9000000000001</v>
      </c>
    </row>
    <row r="45" spans="1:12" ht="28.9" customHeight="1">
      <c r="A45" s="16"/>
      <c r="B45" s="17" t="s">
        <v>37</v>
      </c>
      <c r="C45" s="18">
        <f>SUM(F45/D45)</f>
        <v>21.536964980544749</v>
      </c>
      <c r="D45" s="19">
        <f t="shared" ref="D45:J45" si="5">SUM(D5:D44)</f>
        <v>514</v>
      </c>
      <c r="E45" s="19">
        <f t="shared" si="5"/>
        <v>11285</v>
      </c>
      <c r="F45" s="19">
        <f t="shared" si="5"/>
        <v>11070</v>
      </c>
      <c r="G45" s="19">
        <f t="shared" si="5"/>
        <v>4329</v>
      </c>
      <c r="H45" s="19">
        <f t="shared" si="5"/>
        <v>5558</v>
      </c>
      <c r="I45" s="19">
        <f t="shared" si="5"/>
        <v>1183</v>
      </c>
      <c r="J45" s="19">
        <f t="shared" si="5"/>
        <v>0</v>
      </c>
      <c r="K45" s="12">
        <f t="shared" si="2"/>
        <v>32.086551724137941</v>
      </c>
      <c r="L45" s="20">
        <f>SUM(L5:L44)</f>
        <v>359797.20000000013</v>
      </c>
    </row>
    <row r="47" spans="1:12" ht="18.75">
      <c r="B47" s="11"/>
      <c r="C47" s="11"/>
      <c r="D47" s="11"/>
      <c r="E47" s="11"/>
      <c r="F47" s="11"/>
      <c r="G47" s="11"/>
      <c r="H47" s="11"/>
      <c r="I47" s="11"/>
      <c r="J47" s="11"/>
    </row>
  </sheetData>
  <mergeCells count="11">
    <mergeCell ref="L3:L4"/>
    <mergeCell ref="A1:K1"/>
    <mergeCell ref="D3:D4"/>
    <mergeCell ref="F3:F4"/>
    <mergeCell ref="G3:I3"/>
    <mergeCell ref="C3:C4"/>
    <mergeCell ref="K3:K4"/>
    <mergeCell ref="A3:A4"/>
    <mergeCell ref="B3:B4"/>
    <mergeCell ref="J3:J4"/>
    <mergeCell ref="E3:E4"/>
  </mergeCells>
  <phoneticPr fontId="11" type="noConversion"/>
  <pageMargins left="0.11811023622047245" right="0.11811023622047245" top="0" bottom="0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2021-09-07T11:59:10Z</cp:lastPrinted>
  <dcterms:created xsi:type="dcterms:W3CDTF">2015-06-05T18:19:34Z</dcterms:created>
  <dcterms:modified xsi:type="dcterms:W3CDTF">2024-02-29T08:16:03Z</dcterms:modified>
</cp:coreProperties>
</file>